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200" windowHeight="8450" activeTab="0"/>
  </bookViews>
  <sheets>
    <sheet name="Casal Cambra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<sst xmlns="http://schemas.openxmlformats.org/spreadsheetml/2006/main" count="72" uniqueCount="30">
  <si>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PCP/PEV</t>
  </si>
  <si>
    <t>BE</t>
  </si>
  <si>
    <t>PS</t>
  </si>
  <si>
    <t>Junta</t>
  </si>
  <si>
    <t>Inscritos</t>
  </si>
  <si>
    <t>Votantes</t>
  </si>
  <si>
    <t>Brancos</t>
  </si>
  <si>
    <t>Nulos</t>
  </si>
  <si>
    <t>Câmara</t>
  </si>
  <si>
    <t>PAN</t>
  </si>
  <si>
    <t>PNR</t>
  </si>
  <si>
    <t>Assembleia</t>
  </si>
  <si>
    <t>Secção voto 1</t>
  </si>
  <si>
    <t>Secção voto 2</t>
  </si>
  <si>
    <t>Secção voto 3</t>
  </si>
  <si>
    <t>Secção voto 4</t>
  </si>
  <si>
    <t>Secção voto 5</t>
  </si>
  <si>
    <t>Secção voto 6</t>
  </si>
  <si>
    <t>Secção voto 7</t>
  </si>
  <si>
    <t>Secção voto 8</t>
  </si>
  <si>
    <t>Secção voto 9</t>
  </si>
  <si>
    <t>Secção voto 10</t>
  </si>
  <si>
    <t>TOTAIS</t>
  </si>
  <si>
    <t>SINTRA SIM</t>
  </si>
  <si>
    <t>SINTRENSES</t>
  </si>
  <si>
    <t>PTP</t>
  </si>
  <si>
    <t>NOS</t>
  </si>
  <si>
    <t>PCTP</t>
  </si>
  <si>
    <t>Eleitos</t>
  </si>
  <si>
    <t>Junta de Freguesia de Casal de Cambra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</si>
</sst>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#,##0.00\ &quot;€&quot;"/>
    <numFmt numFmtId="166" formatCode="#,##0.0"/>
    <numFmt numFmtId="167" formatCode="0.0"/>
    <numFmt numFmtId="168" formatCode="#,##0\ _€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b/>
      <sz val="6"/>
      <color indexed="18"/>
      <name val="Arial"/>
      <family val="2"/>
    </font>
    <font>
      <b/>
      <sz val="8"/>
      <color indexed="18"/>
      <name val="Arial"/>
      <family val="2"/>
    </font>
    <font>
      <b/>
      <sz val="6"/>
      <color indexed="36"/>
      <name val="Arial"/>
      <family val="2"/>
    </font>
    <font>
      <b/>
      <sz val="10"/>
      <color indexed="36"/>
      <name val="Arial"/>
      <family val="2"/>
    </font>
    <font>
      <b/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99"/>
      <name val="Arial"/>
      <family val="2"/>
    </font>
    <font>
      <b/>
      <sz val="6"/>
      <color rgb="FF000099"/>
      <name val="Arial"/>
      <family val="2"/>
    </font>
    <font>
      <b/>
      <sz val="8"/>
      <color rgb="FF000099"/>
      <name val="Arial"/>
      <family val="2"/>
    </font>
    <font>
      <b/>
      <sz val="6"/>
      <color rgb="FF7030A0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4" fillId="19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10" fontId="52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9" fillId="0" borderId="11" xfId="51" applyNumberFormat="1" applyFont="1" applyFill="1" applyBorder="1" applyAlignment="1">
      <alignment horizontal="right" wrapText="1"/>
      <protection/>
    </xf>
    <xf numFmtId="1" fontId="9" fillId="0" borderId="11" xfId="51" applyNumberFormat="1" applyFont="1" applyFill="1" applyBorder="1" applyAlignment="1" applyProtection="1">
      <alignment horizontal="right" wrapText="1"/>
      <protection locked="0"/>
    </xf>
    <xf numFmtId="1" fontId="9" fillId="0" borderId="10" xfId="51" applyNumberFormat="1" applyFont="1" applyFill="1" applyBorder="1" applyAlignment="1" applyProtection="1">
      <alignment horizontal="right" wrapText="1"/>
      <protection locked="0"/>
    </xf>
    <xf numFmtId="0" fontId="2" fillId="32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10" fontId="55" fillId="0" borderId="0" xfId="0" applyNumberFormat="1" applyFont="1" applyAlignment="1">
      <alignment horizontal="center"/>
    </xf>
    <xf numFmtId="1" fontId="54" fillId="0" borderId="11" xfId="51" applyNumberFormat="1" applyFont="1" applyFill="1" applyBorder="1" applyAlignment="1" applyProtection="1">
      <alignment horizontal="right" wrapText="1"/>
      <protection locked="0"/>
    </xf>
    <xf numFmtId="1" fontId="7" fillId="0" borderId="0" xfId="0" applyNumberFormat="1" applyFont="1" applyBorder="1" applyAlignment="1">
      <alignment/>
    </xf>
    <xf numFmtId="1" fontId="54" fillId="0" borderId="10" xfId="51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Agualva - Cacém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Q42" sqref="Q42"/>
    </sheetView>
  </sheetViews>
  <sheetFormatPr defaultColWidth="9.140625" defaultRowHeight="12.75"/>
  <cols>
    <col min="1" max="1" width="12.57421875" style="1" customWidth="1"/>
    <col min="2" max="5" width="8.140625" style="0" customWidth="1"/>
    <col min="6" max="6" width="8.7109375" style="0" customWidth="1"/>
    <col min="7" max="8" width="8.140625" style="0" customWidth="1"/>
    <col min="9" max="9" width="8.140625" style="8" customWidth="1"/>
    <col min="10" max="15" width="8.140625" style="0" customWidth="1"/>
  </cols>
  <sheetData>
    <row r="1" spans="1:8" ht="12.75" customHeight="1">
      <c r="A1" s="38" t="s">
        <v>29</v>
      </c>
      <c r="B1" s="38"/>
      <c r="C1" s="38"/>
      <c r="D1" s="38"/>
      <c r="E1" s="38"/>
      <c r="F1" s="38"/>
      <c r="G1" s="38"/>
      <c r="H1" s="38"/>
    </row>
    <row r="2" ht="12.75" customHeight="1"/>
    <row r="3" spans="1:15" s="2" customFormat="1" ht="12.75" customHeight="1">
      <c r="A3" s="31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20" t="s">
        <v>2</v>
      </c>
      <c r="G3" s="23" t="s">
        <v>24</v>
      </c>
      <c r="H3" s="5" t="s">
        <v>0</v>
      </c>
      <c r="I3" s="16"/>
      <c r="J3" s="10"/>
      <c r="K3" s="10"/>
      <c r="L3" s="10"/>
      <c r="M3" s="10"/>
      <c r="N3" s="10"/>
      <c r="O3" s="10"/>
    </row>
    <row r="4" spans="1:15" ht="12.75" customHeight="1">
      <c r="A4" s="6" t="s">
        <v>12</v>
      </c>
      <c r="B4" s="28">
        <v>1000</v>
      </c>
      <c r="C4" s="30">
        <v>656</v>
      </c>
      <c r="D4" s="30">
        <v>12</v>
      </c>
      <c r="E4" s="30">
        <v>28</v>
      </c>
      <c r="F4" s="30">
        <v>318</v>
      </c>
      <c r="G4" s="37">
        <v>214</v>
      </c>
      <c r="H4" s="30">
        <v>84</v>
      </c>
      <c r="I4" s="17"/>
      <c r="J4" s="11"/>
      <c r="K4" s="11"/>
      <c r="L4" s="11"/>
      <c r="M4" s="11"/>
      <c r="N4" s="11"/>
      <c r="O4" s="11"/>
    </row>
    <row r="5" spans="1:15" ht="12.75" customHeight="1">
      <c r="A5" s="6" t="s">
        <v>13</v>
      </c>
      <c r="B5" s="28">
        <v>1000</v>
      </c>
      <c r="C5" s="30">
        <v>654</v>
      </c>
      <c r="D5" s="30">
        <v>16</v>
      </c>
      <c r="E5" s="30">
        <v>16</v>
      </c>
      <c r="F5" s="30">
        <v>290</v>
      </c>
      <c r="G5" s="37">
        <v>259</v>
      </c>
      <c r="H5" s="30">
        <v>73</v>
      </c>
      <c r="I5" s="17"/>
      <c r="J5" s="11"/>
      <c r="K5" s="11"/>
      <c r="L5" s="11"/>
      <c r="M5" s="11"/>
      <c r="N5" s="11"/>
      <c r="O5" s="11"/>
    </row>
    <row r="6" spans="1:15" ht="12.75" customHeight="1">
      <c r="A6" s="6" t="s">
        <v>14</v>
      </c>
      <c r="B6" s="28">
        <v>1000</v>
      </c>
      <c r="C6" s="30">
        <v>628</v>
      </c>
      <c r="D6" s="30">
        <v>21</v>
      </c>
      <c r="E6" s="30">
        <v>22</v>
      </c>
      <c r="F6" s="30">
        <v>298</v>
      </c>
      <c r="G6" s="37">
        <v>211</v>
      </c>
      <c r="H6" s="30">
        <v>76</v>
      </c>
      <c r="I6" s="17"/>
      <c r="J6" s="11"/>
      <c r="K6" s="11"/>
      <c r="L6" s="11"/>
      <c r="M6" s="11"/>
      <c r="N6" s="11"/>
      <c r="O6" s="11"/>
    </row>
    <row r="7" spans="1:15" ht="12.75" customHeight="1">
      <c r="A7" s="6" t="s">
        <v>15</v>
      </c>
      <c r="B7" s="28">
        <v>1000</v>
      </c>
      <c r="C7" s="30">
        <v>578</v>
      </c>
      <c r="D7" s="30">
        <v>13</v>
      </c>
      <c r="E7" s="30">
        <f>17-1</f>
        <v>16</v>
      </c>
      <c r="F7" s="30">
        <v>260</v>
      </c>
      <c r="G7" s="37">
        <f>210+1</f>
        <v>211</v>
      </c>
      <c r="H7" s="30">
        <v>78</v>
      </c>
      <c r="I7" s="17"/>
      <c r="J7" s="11"/>
      <c r="K7" s="11"/>
      <c r="L7" s="11"/>
      <c r="M7" s="11"/>
      <c r="N7" s="11"/>
      <c r="O7" s="11"/>
    </row>
    <row r="8" spans="1:15" ht="12.75" customHeight="1">
      <c r="A8" s="6" t="s">
        <v>16</v>
      </c>
      <c r="B8" s="28">
        <v>1000</v>
      </c>
      <c r="C8" s="30">
        <v>494</v>
      </c>
      <c r="D8" s="30">
        <v>26</v>
      </c>
      <c r="E8" s="30">
        <v>16</v>
      </c>
      <c r="F8" s="30">
        <v>222</v>
      </c>
      <c r="G8" s="37">
        <v>165</v>
      </c>
      <c r="H8" s="30">
        <v>65</v>
      </c>
      <c r="I8" s="17"/>
      <c r="J8" s="11"/>
      <c r="K8" s="11"/>
      <c r="L8" s="11"/>
      <c r="M8" s="11"/>
      <c r="N8" s="11"/>
      <c r="O8" s="11"/>
    </row>
    <row r="9" spans="1:15" ht="12.75" customHeight="1">
      <c r="A9" s="6" t="s">
        <v>17</v>
      </c>
      <c r="B9" s="28">
        <v>1000</v>
      </c>
      <c r="C9" s="30">
        <v>335</v>
      </c>
      <c r="D9" s="30">
        <v>17</v>
      </c>
      <c r="E9" s="30">
        <v>10</v>
      </c>
      <c r="F9" s="30">
        <v>158</v>
      </c>
      <c r="G9" s="37">
        <v>109</v>
      </c>
      <c r="H9" s="30">
        <v>41</v>
      </c>
      <c r="I9" s="17"/>
      <c r="J9" s="11"/>
      <c r="K9" s="11"/>
      <c r="L9" s="11"/>
      <c r="M9" s="11"/>
      <c r="N9" s="11"/>
      <c r="O9" s="11"/>
    </row>
    <row r="10" spans="1:15" ht="12.75" customHeight="1">
      <c r="A10" s="6" t="s">
        <v>18</v>
      </c>
      <c r="B10" s="28">
        <v>1000</v>
      </c>
      <c r="C10" s="30">
        <v>379</v>
      </c>
      <c r="D10" s="30">
        <v>20</v>
      </c>
      <c r="E10" s="30">
        <v>12</v>
      </c>
      <c r="F10" s="30">
        <v>179</v>
      </c>
      <c r="G10" s="37">
        <v>125</v>
      </c>
      <c r="H10" s="30">
        <v>43</v>
      </c>
      <c r="I10" s="17"/>
      <c r="J10" s="11"/>
      <c r="K10" s="11"/>
      <c r="L10" s="11"/>
      <c r="M10" s="11"/>
      <c r="N10" s="11"/>
      <c r="O10" s="11"/>
    </row>
    <row r="11" spans="1:15" ht="12.75" customHeight="1">
      <c r="A11" s="6" t="s">
        <v>19</v>
      </c>
      <c r="B11" s="28">
        <v>1000</v>
      </c>
      <c r="C11" s="30">
        <v>355</v>
      </c>
      <c r="D11" s="30">
        <f>24-2</f>
        <v>22</v>
      </c>
      <c r="E11" s="30">
        <v>18</v>
      </c>
      <c r="F11" s="30">
        <f>156+1</f>
        <v>157</v>
      </c>
      <c r="G11" s="37">
        <f>94+1</f>
        <v>95</v>
      </c>
      <c r="H11" s="30">
        <v>63</v>
      </c>
      <c r="I11" s="17"/>
      <c r="J11" s="11"/>
      <c r="K11" s="11"/>
      <c r="L11" s="11"/>
      <c r="M11" s="11"/>
      <c r="N11" s="11"/>
      <c r="O11" s="11"/>
    </row>
    <row r="12" spans="1:15" ht="12.75" customHeight="1">
      <c r="A12" s="6" t="s">
        <v>20</v>
      </c>
      <c r="B12" s="28">
        <v>1000</v>
      </c>
      <c r="C12" s="30">
        <v>321</v>
      </c>
      <c r="D12" s="30">
        <v>15</v>
      </c>
      <c r="E12" s="30">
        <v>21</v>
      </c>
      <c r="F12" s="30">
        <v>150</v>
      </c>
      <c r="G12" s="37">
        <v>94</v>
      </c>
      <c r="H12" s="30">
        <v>41</v>
      </c>
      <c r="I12" s="17"/>
      <c r="J12" s="11"/>
      <c r="K12" s="11"/>
      <c r="L12" s="11"/>
      <c r="M12" s="11"/>
      <c r="N12" s="11"/>
      <c r="O12" s="11"/>
    </row>
    <row r="13" spans="1:15" ht="12.75" customHeight="1">
      <c r="A13" s="6" t="s">
        <v>21</v>
      </c>
      <c r="B13" s="28">
        <v>864</v>
      </c>
      <c r="C13" s="30">
        <v>233</v>
      </c>
      <c r="D13" s="30">
        <v>17</v>
      </c>
      <c r="E13" s="30">
        <v>5</v>
      </c>
      <c r="F13" s="30">
        <v>98</v>
      </c>
      <c r="G13" s="37">
        <v>81</v>
      </c>
      <c r="H13" s="30">
        <v>32</v>
      </c>
      <c r="I13" s="17"/>
      <c r="J13" s="11"/>
      <c r="K13" s="11"/>
      <c r="L13" s="11"/>
      <c r="M13" s="11"/>
      <c r="N13" s="11"/>
      <c r="O13" s="11"/>
    </row>
    <row r="14" spans="1:15" ht="12.75" customHeight="1">
      <c r="A14" s="7" t="s">
        <v>22</v>
      </c>
      <c r="B14" s="9">
        <f>SUM(B4:B13)</f>
        <v>9864</v>
      </c>
      <c r="C14" s="9">
        <f aca="true" t="shared" si="0" ref="C14:H14">SUM(C4:C13)</f>
        <v>4633</v>
      </c>
      <c r="D14" s="9">
        <f t="shared" si="0"/>
        <v>179</v>
      </c>
      <c r="E14" s="9">
        <f t="shared" si="0"/>
        <v>164</v>
      </c>
      <c r="F14" s="9">
        <f t="shared" si="0"/>
        <v>2130</v>
      </c>
      <c r="G14" s="33">
        <f t="shared" si="0"/>
        <v>1564</v>
      </c>
      <c r="H14" s="9">
        <f t="shared" si="0"/>
        <v>596</v>
      </c>
      <c r="I14" s="17"/>
      <c r="J14" s="12"/>
      <c r="K14" s="12"/>
      <c r="L14" s="12"/>
      <c r="M14" s="12"/>
      <c r="N14" s="12"/>
      <c r="O14" s="12"/>
    </row>
    <row r="15" spans="3:15" ht="12.75" customHeight="1">
      <c r="C15" s="19">
        <f>C14/B14</f>
        <v>0.4696877534468775</v>
      </c>
      <c r="D15" s="19">
        <f>D14/C14</f>
        <v>0.03863587308439456</v>
      </c>
      <c r="E15" s="19">
        <f>E14/C14</f>
        <v>0.035398230088495575</v>
      </c>
      <c r="F15" s="19">
        <f>F14/C14</f>
        <v>0.45974530541765596</v>
      </c>
      <c r="G15" s="24">
        <f>G14/C14</f>
        <v>0.3375782430390676</v>
      </c>
      <c r="H15" s="19">
        <f>H14/C14</f>
        <v>0.12864234837038635</v>
      </c>
      <c r="I15" s="19"/>
      <c r="J15" s="19"/>
      <c r="K15" s="19"/>
      <c r="L15" s="19"/>
      <c r="M15" s="19"/>
      <c r="N15" s="19"/>
      <c r="O15" s="19"/>
    </row>
    <row r="16" spans="1:15" ht="12.75" customHeight="1">
      <c r="A16" s="13" t="s">
        <v>28</v>
      </c>
      <c r="B16" s="25"/>
      <c r="C16" s="26"/>
      <c r="D16" s="26"/>
      <c r="E16" s="26"/>
      <c r="F16" s="26">
        <v>7</v>
      </c>
      <c r="G16" s="27">
        <v>5</v>
      </c>
      <c r="H16" s="26">
        <v>1</v>
      </c>
      <c r="I16" s="21"/>
      <c r="J16" s="19"/>
      <c r="K16" s="19"/>
      <c r="L16" s="19"/>
      <c r="M16" s="19"/>
      <c r="N16" s="19"/>
      <c r="O16" s="19"/>
    </row>
    <row r="17" ht="12.75" customHeight="1"/>
    <row r="18" spans="1:15" s="2" customFormat="1" ht="12.75" customHeight="1">
      <c r="A18" s="31" t="s">
        <v>8</v>
      </c>
      <c r="B18" s="5" t="s">
        <v>4</v>
      </c>
      <c r="C18" s="5" t="s">
        <v>5</v>
      </c>
      <c r="D18" s="5" t="s">
        <v>6</v>
      </c>
      <c r="E18" s="5" t="s">
        <v>7</v>
      </c>
      <c r="F18" s="5" t="s">
        <v>2</v>
      </c>
      <c r="G18" s="20" t="s">
        <v>27</v>
      </c>
      <c r="H18" s="20" t="s">
        <v>23</v>
      </c>
      <c r="I18" s="20" t="s">
        <v>9</v>
      </c>
      <c r="J18" s="20" t="s">
        <v>1</v>
      </c>
      <c r="K18" s="20" t="s">
        <v>10</v>
      </c>
      <c r="L18" s="23" t="s">
        <v>24</v>
      </c>
      <c r="M18" s="5" t="s">
        <v>0</v>
      </c>
      <c r="N18" s="20" t="s">
        <v>25</v>
      </c>
      <c r="O18" s="20" t="s">
        <v>26</v>
      </c>
    </row>
    <row r="19" spans="1:16" s="2" customFormat="1" ht="12.75" customHeight="1">
      <c r="A19" s="6" t="s">
        <v>12</v>
      </c>
      <c r="B19" s="28">
        <v>1000</v>
      </c>
      <c r="C19" s="29">
        <v>656</v>
      </c>
      <c r="D19" s="29">
        <v>15</v>
      </c>
      <c r="E19" s="29">
        <v>24</v>
      </c>
      <c r="F19" s="29">
        <v>316</v>
      </c>
      <c r="G19" s="29">
        <v>12</v>
      </c>
      <c r="H19" s="29">
        <v>7</v>
      </c>
      <c r="I19" s="29">
        <v>1</v>
      </c>
      <c r="J19" s="29">
        <v>18</v>
      </c>
      <c r="K19" s="29">
        <v>2</v>
      </c>
      <c r="L19" s="35">
        <v>187</v>
      </c>
      <c r="M19" s="29">
        <v>67</v>
      </c>
      <c r="N19" s="29">
        <v>1</v>
      </c>
      <c r="O19" s="29">
        <v>6</v>
      </c>
      <c r="P19" s="36"/>
    </row>
    <row r="20" spans="1:16" s="2" customFormat="1" ht="12.75" customHeight="1">
      <c r="A20" s="6" t="s">
        <v>13</v>
      </c>
      <c r="B20" s="28">
        <v>1000</v>
      </c>
      <c r="C20" s="29">
        <v>654</v>
      </c>
      <c r="D20" s="29">
        <v>13</v>
      </c>
      <c r="E20" s="29">
        <v>11</v>
      </c>
      <c r="F20" s="29">
        <v>308</v>
      </c>
      <c r="G20" s="29">
        <v>5</v>
      </c>
      <c r="H20" s="29">
        <v>2</v>
      </c>
      <c r="I20" s="29">
        <v>8</v>
      </c>
      <c r="J20" s="29">
        <v>20</v>
      </c>
      <c r="K20" s="29">
        <v>2</v>
      </c>
      <c r="L20" s="35">
        <v>231</v>
      </c>
      <c r="M20" s="29">
        <v>50</v>
      </c>
      <c r="N20" s="29">
        <v>0</v>
      </c>
      <c r="O20" s="29">
        <v>4</v>
      </c>
      <c r="P20" s="36"/>
    </row>
    <row r="21" spans="1:16" s="2" customFormat="1" ht="12.75" customHeight="1">
      <c r="A21" s="6" t="s">
        <v>14</v>
      </c>
      <c r="B21" s="28">
        <v>1000</v>
      </c>
      <c r="C21" s="29">
        <v>628</v>
      </c>
      <c r="D21" s="29">
        <v>24</v>
      </c>
      <c r="E21" s="29">
        <v>16</v>
      </c>
      <c r="F21" s="29">
        <v>275</v>
      </c>
      <c r="G21" s="29">
        <v>6</v>
      </c>
      <c r="H21" s="29">
        <v>4</v>
      </c>
      <c r="I21" s="29">
        <v>13</v>
      </c>
      <c r="J21" s="29">
        <v>25</v>
      </c>
      <c r="K21" s="29">
        <v>6</v>
      </c>
      <c r="L21" s="35">
        <v>194</v>
      </c>
      <c r="M21" s="29">
        <v>55</v>
      </c>
      <c r="N21" s="29">
        <v>4</v>
      </c>
      <c r="O21" s="29">
        <v>6</v>
      </c>
      <c r="P21" s="36"/>
    </row>
    <row r="22" spans="1:16" s="2" customFormat="1" ht="12.75" customHeight="1">
      <c r="A22" s="6" t="s">
        <v>15</v>
      </c>
      <c r="B22" s="28">
        <v>1000</v>
      </c>
      <c r="C22" s="29">
        <v>578</v>
      </c>
      <c r="D22" s="29">
        <v>12</v>
      </c>
      <c r="E22" s="29">
        <f>16-1</f>
        <v>15</v>
      </c>
      <c r="F22" s="29">
        <f>253+1</f>
        <v>254</v>
      </c>
      <c r="G22" s="29">
        <v>10</v>
      </c>
      <c r="H22" s="29">
        <v>9</v>
      </c>
      <c r="I22" s="29">
        <v>9</v>
      </c>
      <c r="J22" s="29">
        <v>34</v>
      </c>
      <c r="K22" s="29">
        <v>6</v>
      </c>
      <c r="L22" s="35">
        <v>175</v>
      </c>
      <c r="M22" s="29">
        <v>45</v>
      </c>
      <c r="N22" s="29">
        <v>1</v>
      </c>
      <c r="O22" s="29">
        <v>8</v>
      </c>
      <c r="P22" s="36"/>
    </row>
    <row r="23" spans="1:16" s="2" customFormat="1" ht="12.75" customHeight="1">
      <c r="A23" s="6" t="s">
        <v>16</v>
      </c>
      <c r="B23" s="28">
        <v>1000</v>
      </c>
      <c r="C23" s="29">
        <v>494</v>
      </c>
      <c r="D23" s="29">
        <v>23</v>
      </c>
      <c r="E23" s="29">
        <v>14</v>
      </c>
      <c r="F23" s="29">
        <v>206</v>
      </c>
      <c r="G23" s="29">
        <v>0</v>
      </c>
      <c r="H23" s="29">
        <v>2</v>
      </c>
      <c r="I23" s="29">
        <v>24</v>
      </c>
      <c r="J23" s="29">
        <v>30</v>
      </c>
      <c r="K23" s="29">
        <v>6</v>
      </c>
      <c r="L23" s="35">
        <v>143</v>
      </c>
      <c r="M23" s="29">
        <v>34</v>
      </c>
      <c r="N23" s="29">
        <v>1</v>
      </c>
      <c r="O23" s="29">
        <v>11</v>
      </c>
      <c r="P23" s="36"/>
    </row>
    <row r="24" spans="1:16" s="2" customFormat="1" ht="12.75" customHeight="1">
      <c r="A24" s="6" t="s">
        <v>17</v>
      </c>
      <c r="B24" s="28">
        <v>1000</v>
      </c>
      <c r="C24" s="29">
        <v>335</v>
      </c>
      <c r="D24" s="29">
        <v>16</v>
      </c>
      <c r="E24" s="29">
        <v>10</v>
      </c>
      <c r="F24" s="29">
        <v>146</v>
      </c>
      <c r="G24" s="29">
        <v>1</v>
      </c>
      <c r="H24" s="29">
        <v>2</v>
      </c>
      <c r="I24" s="29">
        <v>14</v>
      </c>
      <c r="J24" s="29">
        <v>18</v>
      </c>
      <c r="K24" s="29">
        <v>1</v>
      </c>
      <c r="L24" s="35">
        <v>92</v>
      </c>
      <c r="M24" s="29">
        <v>26</v>
      </c>
      <c r="N24" s="29">
        <v>1</v>
      </c>
      <c r="O24" s="29">
        <v>8</v>
      </c>
      <c r="P24" s="36"/>
    </row>
    <row r="25" spans="1:16" s="2" customFormat="1" ht="12.75" customHeight="1">
      <c r="A25" s="6" t="s">
        <v>18</v>
      </c>
      <c r="B25" s="28">
        <v>1000</v>
      </c>
      <c r="C25" s="29">
        <v>379</v>
      </c>
      <c r="D25" s="29">
        <v>20</v>
      </c>
      <c r="E25" s="29">
        <v>9</v>
      </c>
      <c r="F25" s="29">
        <v>155</v>
      </c>
      <c r="G25" s="29">
        <v>4</v>
      </c>
      <c r="H25" s="29">
        <v>1</v>
      </c>
      <c r="I25" s="29">
        <v>20</v>
      </c>
      <c r="J25" s="29">
        <v>9</v>
      </c>
      <c r="K25" s="29">
        <v>6</v>
      </c>
      <c r="L25" s="35">
        <v>122</v>
      </c>
      <c r="M25" s="29">
        <v>27</v>
      </c>
      <c r="N25" s="29">
        <v>3</v>
      </c>
      <c r="O25" s="29">
        <v>3</v>
      </c>
      <c r="P25" s="36"/>
    </row>
    <row r="26" spans="1:16" s="2" customFormat="1" ht="12.75" customHeight="1">
      <c r="A26" s="6" t="s">
        <v>19</v>
      </c>
      <c r="B26" s="28">
        <v>1000</v>
      </c>
      <c r="C26" s="29">
        <v>355</v>
      </c>
      <c r="D26" s="29">
        <v>20</v>
      </c>
      <c r="E26" s="29">
        <f>23-2</f>
        <v>21</v>
      </c>
      <c r="F26" s="29">
        <f>151+1</f>
        <v>152</v>
      </c>
      <c r="G26" s="29">
        <v>4</v>
      </c>
      <c r="H26" s="29">
        <v>2</v>
      </c>
      <c r="I26" s="29">
        <v>14</v>
      </c>
      <c r="J26" s="29">
        <v>21</v>
      </c>
      <c r="K26" s="29">
        <v>1</v>
      </c>
      <c r="L26" s="35">
        <f>74+1</f>
        <v>75</v>
      </c>
      <c r="M26" s="29">
        <v>40</v>
      </c>
      <c r="N26" s="29">
        <v>1</v>
      </c>
      <c r="O26" s="29">
        <v>4</v>
      </c>
      <c r="P26" s="36"/>
    </row>
    <row r="27" spans="1:16" s="2" customFormat="1" ht="12.75" customHeight="1">
      <c r="A27" s="6" t="s">
        <v>20</v>
      </c>
      <c r="B27" s="28">
        <v>1000</v>
      </c>
      <c r="C27" s="29">
        <v>321</v>
      </c>
      <c r="D27" s="29">
        <v>13</v>
      </c>
      <c r="E27" s="29">
        <v>19</v>
      </c>
      <c r="F27" s="29">
        <v>128</v>
      </c>
      <c r="G27" s="29">
        <v>5</v>
      </c>
      <c r="H27" s="29">
        <v>7</v>
      </c>
      <c r="I27" s="29">
        <v>15</v>
      </c>
      <c r="J27" s="29">
        <v>23</v>
      </c>
      <c r="K27" s="29">
        <v>2</v>
      </c>
      <c r="L27" s="35">
        <v>84</v>
      </c>
      <c r="M27" s="29">
        <v>20</v>
      </c>
      <c r="N27" s="29">
        <v>1</v>
      </c>
      <c r="O27" s="29">
        <v>4</v>
      </c>
      <c r="P27" s="36"/>
    </row>
    <row r="28" spans="1:16" s="2" customFormat="1" ht="12.75" customHeight="1">
      <c r="A28" s="6" t="s">
        <v>21</v>
      </c>
      <c r="B28" s="28">
        <v>864</v>
      </c>
      <c r="C28" s="29">
        <v>233</v>
      </c>
      <c r="D28" s="29">
        <v>12</v>
      </c>
      <c r="E28" s="29">
        <v>7</v>
      </c>
      <c r="F28" s="29">
        <v>94</v>
      </c>
      <c r="G28" s="29">
        <v>1</v>
      </c>
      <c r="H28" s="29">
        <v>2</v>
      </c>
      <c r="I28" s="29">
        <v>12</v>
      </c>
      <c r="J28" s="29">
        <v>12</v>
      </c>
      <c r="K28" s="29">
        <v>5</v>
      </c>
      <c r="L28" s="35">
        <v>65</v>
      </c>
      <c r="M28" s="29">
        <v>17</v>
      </c>
      <c r="N28" s="29">
        <v>1</v>
      </c>
      <c r="O28" s="29">
        <v>5</v>
      </c>
      <c r="P28" s="36"/>
    </row>
    <row r="29" spans="1:16" s="14" customFormat="1" ht="12.75" customHeight="1">
      <c r="A29" s="13" t="s">
        <v>22</v>
      </c>
      <c r="B29" s="15">
        <f>SUM(B19:B28)</f>
        <v>9864</v>
      </c>
      <c r="C29" s="15">
        <f aca="true" t="shared" si="1" ref="C29:O29">SUM(C19:C28)</f>
        <v>4633</v>
      </c>
      <c r="D29" s="15">
        <f t="shared" si="1"/>
        <v>168</v>
      </c>
      <c r="E29" s="15">
        <f t="shared" si="1"/>
        <v>146</v>
      </c>
      <c r="F29" s="15">
        <f t="shared" si="1"/>
        <v>2034</v>
      </c>
      <c r="G29" s="15">
        <f t="shared" si="1"/>
        <v>48</v>
      </c>
      <c r="H29" s="15">
        <f t="shared" si="1"/>
        <v>38</v>
      </c>
      <c r="I29" s="15">
        <f t="shared" si="1"/>
        <v>130</v>
      </c>
      <c r="J29" s="15">
        <f t="shared" si="1"/>
        <v>210</v>
      </c>
      <c r="K29" s="15">
        <f t="shared" si="1"/>
        <v>37</v>
      </c>
      <c r="L29" s="22">
        <f t="shared" si="1"/>
        <v>1368</v>
      </c>
      <c r="M29" s="15">
        <f t="shared" si="1"/>
        <v>381</v>
      </c>
      <c r="N29" s="15">
        <f t="shared" si="1"/>
        <v>14</v>
      </c>
      <c r="O29" s="15">
        <f t="shared" si="1"/>
        <v>59</v>
      </c>
      <c r="P29" s="36"/>
    </row>
    <row r="30" spans="1:16" s="2" customFormat="1" ht="12.75" customHeight="1">
      <c r="A30" s="4"/>
      <c r="C30" s="19">
        <f>C29/B29</f>
        <v>0.4696877534468775</v>
      </c>
      <c r="D30" s="19">
        <f>D29/C29</f>
        <v>0.036261601554068636</v>
      </c>
      <c r="E30" s="19">
        <f>E29/C29</f>
        <v>0.03151305849341679</v>
      </c>
      <c r="F30" s="19">
        <f>F29/C29</f>
        <v>0.43902439024390244</v>
      </c>
      <c r="G30" s="19">
        <f>G29/C29</f>
        <v>0.010360457586876754</v>
      </c>
      <c r="H30" s="19">
        <f>H29/C29</f>
        <v>0.008202028922944096</v>
      </c>
      <c r="I30" s="19">
        <f>I29/C29</f>
        <v>0.028059572631124543</v>
      </c>
      <c r="J30" s="19">
        <f>J29/C29</f>
        <v>0.0453270019425858</v>
      </c>
      <c r="K30" s="19">
        <f>K29/C29</f>
        <v>0.007986186056550831</v>
      </c>
      <c r="L30" s="24">
        <f>L29/C29</f>
        <v>0.29527304122598746</v>
      </c>
      <c r="M30" s="19">
        <f>M29/C29</f>
        <v>0.08223613209583423</v>
      </c>
      <c r="N30" s="19">
        <f>N29/C29</f>
        <v>0.00302180012950572</v>
      </c>
      <c r="O30" s="19">
        <f>O29/C29</f>
        <v>0.012734729117202677</v>
      </c>
      <c r="P30" s="19"/>
    </row>
    <row r="31" spans="1:9" s="2" customFormat="1" ht="12.75" customHeight="1">
      <c r="A31" s="4"/>
      <c r="I31" s="3"/>
    </row>
    <row r="32" spans="1:15" ht="12.75" customHeight="1">
      <c r="A32" s="31" t="s">
        <v>11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2</v>
      </c>
      <c r="G32" s="5" t="s">
        <v>23</v>
      </c>
      <c r="H32" s="5" t="s">
        <v>9</v>
      </c>
      <c r="I32" s="5" t="s">
        <v>1</v>
      </c>
      <c r="J32" s="5" t="s">
        <v>10</v>
      </c>
      <c r="K32" s="32" t="s">
        <v>24</v>
      </c>
      <c r="L32" s="5" t="s">
        <v>0</v>
      </c>
      <c r="M32" s="20" t="s">
        <v>25</v>
      </c>
      <c r="N32" s="20" t="s">
        <v>26</v>
      </c>
      <c r="O32" s="2"/>
    </row>
    <row r="33" spans="1:15" s="2" customFormat="1" ht="12.75" customHeight="1">
      <c r="A33" s="6" t="s">
        <v>12</v>
      </c>
      <c r="B33" s="28">
        <v>1000</v>
      </c>
      <c r="C33" s="29">
        <v>656</v>
      </c>
      <c r="D33" s="29">
        <v>17</v>
      </c>
      <c r="E33" s="29">
        <v>26</v>
      </c>
      <c r="F33" s="29">
        <v>319</v>
      </c>
      <c r="G33" s="29">
        <v>5</v>
      </c>
      <c r="H33" s="29">
        <v>3</v>
      </c>
      <c r="I33" s="29">
        <v>17</v>
      </c>
      <c r="J33" s="29">
        <v>4</v>
      </c>
      <c r="K33" s="35">
        <v>185</v>
      </c>
      <c r="L33" s="29">
        <v>75</v>
      </c>
      <c r="M33" s="29">
        <v>0</v>
      </c>
      <c r="N33" s="29">
        <v>5</v>
      </c>
      <c r="O33" s="17"/>
    </row>
    <row r="34" spans="1:15" s="2" customFormat="1" ht="12.75" customHeight="1">
      <c r="A34" s="6" t="s">
        <v>13</v>
      </c>
      <c r="B34" s="28">
        <v>1000</v>
      </c>
      <c r="C34" s="29">
        <v>654</v>
      </c>
      <c r="D34" s="29">
        <v>14</v>
      </c>
      <c r="E34" s="29">
        <f>12-1</f>
        <v>11</v>
      </c>
      <c r="F34" s="29">
        <f>292+1</f>
        <v>293</v>
      </c>
      <c r="G34" s="29">
        <v>4</v>
      </c>
      <c r="H34" s="29">
        <v>12</v>
      </c>
      <c r="I34" s="29">
        <v>21</v>
      </c>
      <c r="J34" s="29">
        <v>1</v>
      </c>
      <c r="K34" s="35">
        <v>237</v>
      </c>
      <c r="L34" s="29">
        <v>58</v>
      </c>
      <c r="M34" s="29">
        <v>1</v>
      </c>
      <c r="N34" s="29">
        <v>2</v>
      </c>
      <c r="O34" s="17"/>
    </row>
    <row r="35" spans="1:15" s="2" customFormat="1" ht="12.75" customHeight="1">
      <c r="A35" s="6" t="s">
        <v>14</v>
      </c>
      <c r="B35" s="28">
        <v>1000</v>
      </c>
      <c r="C35" s="29">
        <v>628</v>
      </c>
      <c r="D35" s="29">
        <v>25</v>
      </c>
      <c r="E35" s="29">
        <f>19-1</f>
        <v>18</v>
      </c>
      <c r="F35" s="29">
        <f>266+1</f>
        <v>267</v>
      </c>
      <c r="G35" s="29">
        <v>4</v>
      </c>
      <c r="H35" s="29">
        <v>14</v>
      </c>
      <c r="I35" s="29">
        <v>32</v>
      </c>
      <c r="J35" s="29">
        <v>6</v>
      </c>
      <c r="K35" s="35">
        <v>189</v>
      </c>
      <c r="L35" s="29">
        <v>61</v>
      </c>
      <c r="M35" s="29">
        <v>3</v>
      </c>
      <c r="N35" s="29">
        <v>9</v>
      </c>
      <c r="O35" s="17"/>
    </row>
    <row r="36" spans="1:15" s="2" customFormat="1" ht="12.75" customHeight="1">
      <c r="A36" s="6" t="s">
        <v>15</v>
      </c>
      <c r="B36" s="28">
        <v>1000</v>
      </c>
      <c r="C36" s="29">
        <v>578</v>
      </c>
      <c r="D36" s="29">
        <v>11</v>
      </c>
      <c r="E36" s="29">
        <f>14-1</f>
        <v>13</v>
      </c>
      <c r="F36" s="29">
        <f>241+1</f>
        <v>242</v>
      </c>
      <c r="G36" s="29">
        <v>7</v>
      </c>
      <c r="H36" s="29">
        <v>11</v>
      </c>
      <c r="I36" s="29">
        <v>37</v>
      </c>
      <c r="J36" s="29">
        <v>9</v>
      </c>
      <c r="K36" s="35">
        <v>177</v>
      </c>
      <c r="L36" s="29">
        <v>57</v>
      </c>
      <c r="M36" s="29">
        <v>3</v>
      </c>
      <c r="N36" s="29">
        <v>11</v>
      </c>
      <c r="O36" s="17"/>
    </row>
    <row r="37" spans="1:15" s="2" customFormat="1" ht="12.75" customHeight="1">
      <c r="A37" s="6" t="s">
        <v>16</v>
      </c>
      <c r="B37" s="28">
        <v>1000</v>
      </c>
      <c r="C37" s="29">
        <v>494</v>
      </c>
      <c r="D37" s="29">
        <v>17</v>
      </c>
      <c r="E37" s="29">
        <v>16</v>
      </c>
      <c r="F37" s="29">
        <v>204</v>
      </c>
      <c r="G37" s="29">
        <v>6</v>
      </c>
      <c r="H37" s="29">
        <v>28</v>
      </c>
      <c r="I37" s="29">
        <v>29</v>
      </c>
      <c r="J37" s="29">
        <v>4</v>
      </c>
      <c r="K37" s="35">
        <v>142</v>
      </c>
      <c r="L37" s="29">
        <v>38</v>
      </c>
      <c r="M37" s="29">
        <v>0</v>
      </c>
      <c r="N37" s="29">
        <v>10</v>
      </c>
      <c r="O37" s="17"/>
    </row>
    <row r="38" spans="1:15" s="2" customFormat="1" ht="12.75" customHeight="1">
      <c r="A38" s="6" t="s">
        <v>17</v>
      </c>
      <c r="B38" s="28">
        <v>1000</v>
      </c>
      <c r="C38" s="29">
        <v>335</v>
      </c>
      <c r="D38" s="29">
        <v>14</v>
      </c>
      <c r="E38" s="29">
        <v>10</v>
      </c>
      <c r="F38" s="29">
        <v>148</v>
      </c>
      <c r="G38" s="29">
        <v>4</v>
      </c>
      <c r="H38" s="29">
        <v>15</v>
      </c>
      <c r="I38" s="29">
        <v>17</v>
      </c>
      <c r="J38" s="29">
        <v>4</v>
      </c>
      <c r="K38" s="35">
        <v>90</v>
      </c>
      <c r="L38" s="29">
        <v>28</v>
      </c>
      <c r="M38" s="29">
        <v>1</v>
      </c>
      <c r="N38" s="29">
        <v>4</v>
      </c>
      <c r="O38" s="17"/>
    </row>
    <row r="39" spans="1:15" s="2" customFormat="1" ht="12.75" customHeight="1">
      <c r="A39" s="6" t="s">
        <v>18</v>
      </c>
      <c r="B39" s="28">
        <v>1000</v>
      </c>
      <c r="C39" s="29">
        <v>379</v>
      </c>
      <c r="D39" s="29">
        <v>20</v>
      </c>
      <c r="E39" s="29">
        <v>12</v>
      </c>
      <c r="F39" s="29">
        <v>148</v>
      </c>
      <c r="G39" s="29">
        <v>4</v>
      </c>
      <c r="H39" s="29">
        <v>24</v>
      </c>
      <c r="I39" s="29">
        <v>9</v>
      </c>
      <c r="J39" s="29">
        <v>6</v>
      </c>
      <c r="K39" s="35">
        <v>118</v>
      </c>
      <c r="L39" s="29">
        <v>32</v>
      </c>
      <c r="M39" s="29">
        <v>3</v>
      </c>
      <c r="N39" s="29">
        <v>3</v>
      </c>
      <c r="O39" s="17"/>
    </row>
    <row r="40" spans="1:15" s="2" customFormat="1" ht="12.75" customHeight="1">
      <c r="A40" s="6" t="s">
        <v>19</v>
      </c>
      <c r="B40" s="28">
        <v>1000</v>
      </c>
      <c r="C40" s="29">
        <v>355</v>
      </c>
      <c r="D40" s="29">
        <v>22</v>
      </c>
      <c r="E40" s="29">
        <f>15-2</f>
        <v>13</v>
      </c>
      <c r="F40" s="29">
        <f>148+1</f>
        <v>149</v>
      </c>
      <c r="G40" s="29">
        <v>3</v>
      </c>
      <c r="H40" s="29">
        <v>21</v>
      </c>
      <c r="I40" s="29">
        <v>27</v>
      </c>
      <c r="J40" s="29">
        <v>0</v>
      </c>
      <c r="K40" s="35">
        <f>72+1</f>
        <v>73</v>
      </c>
      <c r="L40" s="29">
        <v>43</v>
      </c>
      <c r="M40" s="29">
        <v>1</v>
      </c>
      <c r="N40" s="29">
        <v>3</v>
      </c>
      <c r="O40" s="17"/>
    </row>
    <row r="41" spans="1:15" s="2" customFormat="1" ht="12.75" customHeight="1">
      <c r="A41" s="6" t="s">
        <v>20</v>
      </c>
      <c r="B41" s="28">
        <v>1000</v>
      </c>
      <c r="C41" s="29">
        <v>321</v>
      </c>
      <c r="D41" s="29">
        <v>14</v>
      </c>
      <c r="E41" s="29">
        <v>14</v>
      </c>
      <c r="F41" s="29">
        <v>126</v>
      </c>
      <c r="G41" s="29">
        <v>6</v>
      </c>
      <c r="H41" s="29">
        <v>17</v>
      </c>
      <c r="I41" s="29">
        <v>23</v>
      </c>
      <c r="J41" s="29">
        <v>2</v>
      </c>
      <c r="K41" s="35">
        <v>82</v>
      </c>
      <c r="L41" s="29">
        <v>31</v>
      </c>
      <c r="M41" s="29">
        <v>2</v>
      </c>
      <c r="N41" s="29">
        <v>4</v>
      </c>
      <c r="O41" s="17"/>
    </row>
    <row r="42" spans="1:15" s="2" customFormat="1" ht="12.75" customHeight="1">
      <c r="A42" s="6" t="s">
        <v>21</v>
      </c>
      <c r="B42" s="28">
        <v>864</v>
      </c>
      <c r="C42" s="29">
        <v>233</v>
      </c>
      <c r="D42" s="29">
        <v>13</v>
      </c>
      <c r="E42" s="29">
        <v>7</v>
      </c>
      <c r="F42" s="29">
        <v>89</v>
      </c>
      <c r="G42" s="29">
        <v>1</v>
      </c>
      <c r="H42" s="29">
        <v>14</v>
      </c>
      <c r="I42" s="29">
        <v>16</v>
      </c>
      <c r="J42" s="29">
        <v>6</v>
      </c>
      <c r="K42" s="35">
        <v>60</v>
      </c>
      <c r="L42" s="29">
        <v>20</v>
      </c>
      <c r="M42" s="29">
        <v>3</v>
      </c>
      <c r="N42" s="29">
        <v>4</v>
      </c>
      <c r="O42" s="17"/>
    </row>
    <row r="43" spans="1:15" ht="12.75" customHeight="1">
      <c r="A43" s="7" t="s">
        <v>22</v>
      </c>
      <c r="B43" s="9">
        <f>SUM(B33:B42)</f>
        <v>9864</v>
      </c>
      <c r="C43" s="9">
        <f aca="true" t="shared" si="2" ref="C43:K43">SUM(C33:C42)</f>
        <v>4633</v>
      </c>
      <c r="D43" s="9">
        <f t="shared" si="2"/>
        <v>167</v>
      </c>
      <c r="E43" s="9">
        <f t="shared" si="2"/>
        <v>140</v>
      </c>
      <c r="F43" s="9">
        <f t="shared" si="2"/>
        <v>1985</v>
      </c>
      <c r="G43" s="9">
        <f t="shared" si="2"/>
        <v>44</v>
      </c>
      <c r="H43" s="9">
        <f t="shared" si="2"/>
        <v>159</v>
      </c>
      <c r="I43" s="9">
        <f t="shared" si="2"/>
        <v>228</v>
      </c>
      <c r="J43" s="9">
        <f t="shared" si="2"/>
        <v>42</v>
      </c>
      <c r="K43" s="33">
        <f t="shared" si="2"/>
        <v>1353</v>
      </c>
      <c r="L43" s="9">
        <f>SUM(L33:L42)</f>
        <v>443</v>
      </c>
      <c r="M43" s="9">
        <f>SUM(M33:M42)</f>
        <v>17</v>
      </c>
      <c r="N43" s="9">
        <f>SUM(N33:N42)</f>
        <v>55</v>
      </c>
      <c r="O43" s="17"/>
    </row>
    <row r="44" spans="3:15" ht="12">
      <c r="C44" s="19">
        <f>C43/B43</f>
        <v>0.4696877534468775</v>
      </c>
      <c r="D44" s="19">
        <f>D43/C43</f>
        <v>0.03604575868767537</v>
      </c>
      <c r="E44" s="19">
        <f>E43/C43</f>
        <v>0.0302180012950572</v>
      </c>
      <c r="F44" s="19">
        <f>F43/C43</f>
        <v>0.4284480897906324</v>
      </c>
      <c r="G44" s="19">
        <f>G43/C43</f>
        <v>0.009497086121303691</v>
      </c>
      <c r="H44" s="19">
        <f>H43/C43</f>
        <v>0.03431901575652924</v>
      </c>
      <c r="I44" s="19">
        <f>I43/C43</f>
        <v>0.04921217353766458</v>
      </c>
      <c r="J44" s="19">
        <f>J43/C43</f>
        <v>0.009065400388517159</v>
      </c>
      <c r="K44" s="34">
        <f>K43/C43</f>
        <v>0.2920353982300885</v>
      </c>
      <c r="L44" s="19">
        <f>L43/C43</f>
        <v>0.09561838981221671</v>
      </c>
      <c r="M44" s="19">
        <f>M43/C43</f>
        <v>0.003669328728685517</v>
      </c>
      <c r="N44" s="19">
        <f>N43/C43</f>
        <v>0.011871357651629614</v>
      </c>
      <c r="O44" s="18"/>
    </row>
  </sheetData>
  <sheetProtection password="C6A7" sheet="1" objects="1" scenarios="1" selectLockedCells="1" selectUnlockedCells="1"/>
  <mergeCells count="1">
    <mergeCell ref="A1:H1"/>
  </mergeCells>
  <printOptions horizontalCentered="1"/>
  <pageMargins left="0.75" right="0.75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</dc:creator>
  <cp:keywords/>
  <dc:description/>
  <cp:lastModifiedBy>Utilizador do Windows</cp:lastModifiedBy>
  <cp:lastPrinted>2017-10-10T20:08:14Z</cp:lastPrinted>
  <dcterms:created xsi:type="dcterms:W3CDTF">2013-09-19T14:11:13Z</dcterms:created>
  <dcterms:modified xsi:type="dcterms:W3CDTF">2017-10-10T21:57:32Z</dcterms:modified>
  <cp:category/>
  <cp:version/>
  <cp:contentType/>
  <cp:contentStatus/>
</cp:coreProperties>
</file>